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Centrifugal pump" sheetId="1" r:id="rId1"/>
    <sheet name="PD pump" sheetId="2" r:id="rId2"/>
  </sheets>
  <definedNames/>
  <calcPr fullCalcOnLoad="1"/>
</workbook>
</file>

<file path=xl/sharedStrings.xml><?xml version="1.0" encoding="utf-8"?>
<sst xmlns="http://schemas.openxmlformats.org/spreadsheetml/2006/main" count="56" uniqueCount="45">
  <si>
    <t>k1, friction in branch 1</t>
  </si>
  <si>
    <t>k2, friction in branch 2</t>
  </si>
  <si>
    <t>Q, gpm - given</t>
  </si>
  <si>
    <t>Q1, gpm</t>
  </si>
  <si>
    <t>Q2, gpm</t>
  </si>
  <si>
    <t>Qresult, gpm</t>
  </si>
  <si>
    <t>error_Q</t>
  </si>
  <si>
    <t>Sample example of a 2-branch system with a single positive displacement pump</t>
  </si>
  <si>
    <t>enter as desired</t>
  </si>
  <si>
    <t>enter as given</t>
  </si>
  <si>
    <t>guess</t>
  </si>
  <si>
    <t>calculated</t>
  </si>
  <si>
    <t>Back to Article 39</t>
  </si>
  <si>
    <t>h1, feet - static head of  water in tank 1</t>
  </si>
  <si>
    <t>h1,  feet - static head of  water in tank 1</t>
  </si>
  <si>
    <t>hguess, feet - keep changing until error_Q is small</t>
  </si>
  <si>
    <t>n=</t>
  </si>
  <si>
    <t>a=</t>
  </si>
  <si>
    <t>b=</t>
  </si>
  <si>
    <t xml:space="preserve">f 1= </t>
  </si>
  <si>
    <t xml:space="preserve">A1, in2 = </t>
  </si>
  <si>
    <t xml:space="preserve">f 2= </t>
  </si>
  <si>
    <t xml:space="preserve">A2, in2 = </t>
  </si>
  <si>
    <t>Sample example of a 2-branch system with a single centrifugal pump</t>
  </si>
  <si>
    <t>First pipe branch:</t>
  </si>
  <si>
    <t>Second pipe branch:</t>
  </si>
  <si>
    <t>Pump Performance Curve:</t>
  </si>
  <si>
    <t>hpump, feet - calculated from H-Q curve</t>
  </si>
  <si>
    <t>h2,  feet - static head of  water in tank 2</t>
  </si>
  <si>
    <t>Equivallent pipe length L1, ft =</t>
  </si>
  <si>
    <t xml:space="preserve">Pipe Diamater D1, in = </t>
  </si>
  <si>
    <t>Equivallent pipe length L2, ft =</t>
  </si>
  <si>
    <t xml:space="preserve">Pipe diameter D2, in = </t>
  </si>
  <si>
    <t xml:space="preserve">Zero flow Q0, gpm = </t>
  </si>
  <si>
    <t>Zero flow head H0, ft =</t>
  </si>
  <si>
    <t>50% flow Q50, gpm =</t>
  </si>
  <si>
    <t>BEP flow Q100, gpm =</t>
  </si>
  <si>
    <t>Head at 50% flow H50, ft =</t>
  </si>
  <si>
    <t xml:space="preserve">BEP head H100, ft = </t>
  </si>
  <si>
    <t xml:space="preserve">gravitational constant g = </t>
  </si>
  <si>
    <t>sg =</t>
  </si>
  <si>
    <t>Flow thru branch 1, Q1, gpm</t>
  </si>
  <si>
    <t>Flow thry branch 1, Q2, gpm</t>
  </si>
  <si>
    <t>Qresult, gpm (Q = Q1+Q2)</t>
  </si>
  <si>
    <t>Q, gpm - guess until error_Q is small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</si>
</sst>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2"/>
      <name val="Arial"/>
      <family val="0"/>
    </font>
    <font>
      <b/>
      <sz val="14"/>
      <color indexed="8"/>
      <name val="Arial"/>
      <family val="0"/>
    </font>
    <font>
      <sz val="14"/>
      <name val="Arial"/>
      <family val="0"/>
    </font>
    <font>
      <b/>
      <u val="single"/>
      <sz val="10"/>
      <color indexed="16"/>
      <name val="Arial"/>
      <family val="2"/>
    </font>
    <font>
      <b/>
      <sz val="10"/>
      <name val="Arial"/>
      <family val="2"/>
    </font>
    <font>
      <u val="single"/>
      <sz val="14"/>
      <name val="Arial"/>
      <family val="2"/>
    </font>
    <font>
      <u val="single"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locked="0"/>
    </xf>
    <xf numFmtId="0" fontId="6" fillId="2" borderId="0" xfId="20" applyFont="1" applyFill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165" fontId="0" fillId="0" borderId="1" xfId="0" applyNumberFormat="1" applyFont="1" applyFill="1" applyBorder="1" applyAlignment="1" applyProtection="1">
      <alignment horizontal="center"/>
      <protection/>
    </xf>
    <xf numFmtId="164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left"/>
      <protection/>
    </xf>
    <xf numFmtId="0" fontId="8" fillId="0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" fontId="13" fillId="3" borderId="1" xfId="0" applyNumberFormat="1" applyFont="1" applyFill="1" applyBorder="1" applyAlignment="1" applyProtection="1">
      <alignment horizontal="center"/>
      <protection locked="0"/>
    </xf>
    <xf numFmtId="49" fontId="9" fillId="0" borderId="1" xfId="0" applyNumberFormat="1" applyFont="1" applyFill="1" applyBorder="1" applyAlignment="1" applyProtection="1">
      <alignment horizontal="left"/>
      <protection/>
    </xf>
    <xf numFmtId="0" fontId="0" fillId="0" borderId="1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 horizontal="center"/>
      <protection/>
    </xf>
    <xf numFmtId="0" fontId="11" fillId="3" borderId="1" xfId="2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/>
    </xf>
    <xf numFmtId="2" fontId="1" fillId="0" borderId="1" xfId="0" applyNumberFormat="1" applyFont="1" applyFill="1" applyBorder="1" applyAlignment="1" applyProtection="1">
      <alignment horizontal="center"/>
      <protection/>
    </xf>
    <xf numFmtId="0" fontId="14" fillId="0" borderId="1" xfId="0" applyFont="1" applyFill="1" applyBorder="1" applyAlignment="1" applyProtection="1">
      <alignment horizontal="center"/>
      <protection/>
    </xf>
    <xf numFmtId="2" fontId="1" fillId="0" borderId="1" xfId="0" applyNumberFormat="1" applyFont="1" applyFill="1" applyBorder="1" applyAlignment="1" applyProtection="1">
      <alignment horizontal="left"/>
      <protection/>
    </xf>
    <xf numFmtId="0" fontId="1" fillId="0" borderId="1" xfId="0" applyFont="1" applyFill="1" applyBorder="1" applyAlignment="1" applyProtection="1">
      <alignment horizontal="left"/>
      <protection/>
    </xf>
    <xf numFmtId="0" fontId="14" fillId="0" borderId="1" xfId="0" applyFont="1" applyFill="1" applyBorder="1" applyAlignment="1" applyProtection="1">
      <alignment/>
      <protection/>
    </xf>
    <xf numFmtId="0" fontId="12" fillId="0" borderId="1" xfId="0" applyFont="1" applyFill="1" applyBorder="1" applyAlignment="1" applyProtection="1">
      <alignment horizontal="center"/>
      <protection/>
    </xf>
    <xf numFmtId="165" fontId="1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165" fontId="0" fillId="0" borderId="1" xfId="0" applyNumberFormat="1" applyFill="1" applyBorder="1" applyAlignment="1" applyProtection="1">
      <alignment horizontal="center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rticle_39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article_39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D14" sqref="D14"/>
    </sheetView>
  </sheetViews>
  <sheetFormatPr defaultColWidth="9.140625" defaultRowHeight="12.75"/>
  <cols>
    <col min="1" max="1" width="43.28125" style="8" customWidth="1"/>
    <col min="2" max="2" width="7.00390625" style="8" customWidth="1"/>
    <col min="3" max="3" width="20.421875" style="16" customWidth="1"/>
    <col min="4" max="4" width="8.421875" style="8" customWidth="1"/>
    <col min="5" max="5" width="21.57421875" style="8" bestFit="1" customWidth="1"/>
    <col min="6" max="6" width="9.7109375" style="8" customWidth="1"/>
    <col min="7" max="16384" width="9.140625" style="8" customWidth="1"/>
  </cols>
  <sheetData>
    <row r="1" spans="1:6" ht="12.75">
      <c r="A1" s="15" t="s">
        <v>23</v>
      </c>
      <c r="E1" s="19" t="s">
        <v>39</v>
      </c>
      <c r="F1" s="19">
        <v>32.2</v>
      </c>
    </row>
    <row r="2" spans="1:6" ht="12.75">
      <c r="A2" s="11"/>
      <c r="E2" s="19" t="s">
        <v>40</v>
      </c>
      <c r="F2" s="20">
        <v>1</v>
      </c>
    </row>
    <row r="3" ht="12.75">
      <c r="A3" s="6" t="s">
        <v>24</v>
      </c>
    </row>
    <row r="4" spans="1:6" ht="12.75">
      <c r="A4" s="21" t="s">
        <v>29</v>
      </c>
      <c r="B4" s="29">
        <v>200</v>
      </c>
      <c r="E4" s="19" t="s">
        <v>20</v>
      </c>
      <c r="F4" s="22">
        <f>3.14/4*B5^2</f>
        <v>7.065</v>
      </c>
    </row>
    <row r="5" spans="1:6" ht="12.75">
      <c r="A5" s="21" t="s">
        <v>30</v>
      </c>
      <c r="B5" s="29">
        <v>3</v>
      </c>
      <c r="E5" s="19" t="s">
        <v>19</v>
      </c>
      <c r="F5" s="23">
        <v>0.03</v>
      </c>
    </row>
    <row r="6" spans="5:6" ht="12.75">
      <c r="E6" s="8" t="s">
        <v>0</v>
      </c>
      <c r="F6" s="23">
        <f>+(F5*((B4)/(B5/12))/(2*$F$1))/(F4^2)*(0.231^2)</f>
        <v>0.00039840520325662145</v>
      </c>
    </row>
    <row r="7" ht="12.75">
      <c r="A7" s="6" t="s">
        <v>25</v>
      </c>
    </row>
    <row r="8" spans="1:6" ht="12.75">
      <c r="A8" s="21" t="s">
        <v>31</v>
      </c>
      <c r="B8" s="29">
        <v>200</v>
      </c>
      <c r="E8" s="19" t="s">
        <v>22</v>
      </c>
      <c r="F8" s="20">
        <f>3.14/4*B9^2</f>
        <v>7.065</v>
      </c>
    </row>
    <row r="9" spans="1:6" ht="12.75">
      <c r="A9" s="21" t="s">
        <v>32</v>
      </c>
      <c r="B9" s="29">
        <v>3</v>
      </c>
      <c r="E9" s="19" t="s">
        <v>21</v>
      </c>
      <c r="F9" s="19">
        <v>0.03</v>
      </c>
    </row>
    <row r="10" spans="5:6" ht="12.75">
      <c r="E10" s="8" t="s">
        <v>1</v>
      </c>
      <c r="F10" s="19">
        <f>+(F9*((B8)/(B9/12))/(2*$F$1))/(F8^2)*(0.231^2)</f>
        <v>0.00039840520325662145</v>
      </c>
    </row>
    <row r="11" ht="12.75">
      <c r="B11" s="19"/>
    </row>
    <row r="12" ht="12.75">
      <c r="A12" s="6" t="s">
        <v>26</v>
      </c>
    </row>
    <row r="13" spans="1:6" ht="12.75">
      <c r="A13" s="21" t="s">
        <v>33</v>
      </c>
      <c r="B13" s="29">
        <v>0</v>
      </c>
      <c r="C13" s="24" t="s">
        <v>34</v>
      </c>
      <c r="D13" s="29">
        <v>42</v>
      </c>
      <c r="E13" s="19" t="s">
        <v>16</v>
      </c>
      <c r="F13" s="19">
        <f>+LOG((D15-D13)/(D14-D13))/LOG(B15/B14)</f>
        <v>1.7564707973660303</v>
      </c>
    </row>
    <row r="14" spans="1:6" ht="12.75">
      <c r="A14" s="21" t="s">
        <v>35</v>
      </c>
      <c r="B14" s="29">
        <v>200</v>
      </c>
      <c r="C14" s="24" t="s">
        <v>37</v>
      </c>
      <c r="D14" s="29">
        <v>34</v>
      </c>
      <c r="E14" s="19" t="s">
        <v>17</v>
      </c>
      <c r="F14" s="19">
        <f>+(D14-D13)/B14^F13</f>
        <v>-0.000726771679774562</v>
      </c>
    </row>
    <row r="15" spans="1:6" ht="12.75">
      <c r="A15" s="21" t="s">
        <v>36</v>
      </c>
      <c r="B15" s="29">
        <v>500</v>
      </c>
      <c r="C15" s="24" t="s">
        <v>38</v>
      </c>
      <c r="D15" s="29">
        <v>2</v>
      </c>
      <c r="E15" s="19" t="s">
        <v>18</v>
      </c>
      <c r="F15" s="19">
        <f>+D13</f>
        <v>42</v>
      </c>
    </row>
    <row r="16" spans="5:6" ht="12.75">
      <c r="E16" s="25"/>
      <c r="F16" s="25"/>
    </row>
    <row r="17" spans="1:2" ht="12.75">
      <c r="A17" s="17" t="s">
        <v>13</v>
      </c>
      <c r="B17" s="13">
        <v>10</v>
      </c>
    </row>
    <row r="18" spans="1:6" ht="12.75">
      <c r="A18" s="17" t="s">
        <v>28</v>
      </c>
      <c r="B18" s="13">
        <v>2</v>
      </c>
      <c r="E18" s="19"/>
      <c r="F18" s="19"/>
    </row>
    <row r="19" spans="1:2" ht="12.75">
      <c r="A19" s="17" t="s">
        <v>44</v>
      </c>
      <c r="B19" s="14">
        <v>360</v>
      </c>
    </row>
    <row r="20" spans="1:2" ht="12.75">
      <c r="A20" s="7" t="s">
        <v>27</v>
      </c>
      <c r="B20" s="9">
        <f>F14*B19^F13+F15</f>
        <v>19.536951873452836</v>
      </c>
    </row>
    <row r="21" spans="1:2" ht="12.75">
      <c r="A21" s="7" t="s">
        <v>41</v>
      </c>
      <c r="B21" s="9">
        <f>SQRT((B20-B17)/F6)</f>
        <v>154.71851723497133</v>
      </c>
    </row>
    <row r="22" spans="1:2" ht="12.75">
      <c r="A22" s="7" t="s">
        <v>42</v>
      </c>
      <c r="B22" s="9">
        <f>SQRT((B20-B18)/F10)</f>
        <v>209.80438176374042</v>
      </c>
    </row>
    <row r="23" spans="1:6" ht="12.75">
      <c r="A23" s="7" t="s">
        <v>43</v>
      </c>
      <c r="B23" s="9">
        <f>B22+B21</f>
        <v>364.52289899871175</v>
      </c>
      <c r="E23" s="19"/>
      <c r="F23" s="19"/>
    </row>
    <row r="24" spans="1:2" ht="12.75">
      <c r="A24" s="7" t="s">
        <v>6</v>
      </c>
      <c r="B24" s="10">
        <f>(B23-B19)/B23</f>
        <v>0.012407722563206481</v>
      </c>
    </row>
    <row r="25" spans="5:6" ht="12.75">
      <c r="E25" s="19"/>
      <c r="F25" s="26"/>
    </row>
    <row r="26" spans="1:3" s="27" customFormat="1" ht="18">
      <c r="A26" s="18" t="s">
        <v>12</v>
      </c>
      <c r="B26" s="12"/>
      <c r="C26" s="28"/>
    </row>
    <row r="30" spans="5:6" ht="12.75">
      <c r="E30" s="19"/>
      <c r="F30" s="19"/>
    </row>
    <row r="32" spans="5:6" ht="12.75">
      <c r="E32" s="19"/>
      <c r="F32" s="19"/>
    </row>
    <row r="33" ht="12.75">
      <c r="F33" s="19"/>
    </row>
  </sheetData>
  <sheetProtection sheet="1" objects="1" scenarios="1" selectLockedCells="1"/>
  <hyperlinks>
    <hyperlink ref="A26" r:id="rId1" display="Back to Article 39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B2" sqref="B2"/>
    </sheetView>
  </sheetViews>
  <sheetFormatPr defaultColWidth="9.140625" defaultRowHeight="12.75"/>
  <cols>
    <col min="1" max="1" width="50.7109375" style="36" customWidth="1"/>
    <col min="2" max="2" width="7.00390625" style="36" customWidth="1"/>
    <col min="3" max="3" width="16.00390625" style="36" customWidth="1"/>
    <col min="4" max="16384" width="9.140625" style="36" customWidth="1"/>
  </cols>
  <sheetData>
    <row r="1" spans="1:3" ht="12.75">
      <c r="A1" s="1" t="s">
        <v>7</v>
      </c>
      <c r="B1" s="2"/>
      <c r="C1" s="2"/>
    </row>
    <row r="2" spans="1:3" ht="12.75">
      <c r="A2" s="30" t="s">
        <v>0</v>
      </c>
      <c r="B2" s="34">
        <v>0.002</v>
      </c>
      <c r="C2" s="31" t="s">
        <v>8</v>
      </c>
    </row>
    <row r="3" spans="1:3" ht="12.75">
      <c r="A3" s="30" t="s">
        <v>1</v>
      </c>
      <c r="B3" s="34">
        <v>0.003</v>
      </c>
      <c r="C3" s="31" t="s">
        <v>8</v>
      </c>
    </row>
    <row r="4" spans="1:3" ht="12.75">
      <c r="A4" s="30" t="s">
        <v>13</v>
      </c>
      <c r="B4" s="34">
        <v>10</v>
      </c>
      <c r="C4" s="31" t="s">
        <v>9</v>
      </c>
    </row>
    <row r="5" spans="1:3" ht="12.75">
      <c r="A5" s="30" t="s">
        <v>14</v>
      </c>
      <c r="B5" s="34">
        <v>2</v>
      </c>
      <c r="C5" s="31" t="s">
        <v>9</v>
      </c>
    </row>
    <row r="6" spans="1:3" ht="12.75">
      <c r="A6" s="30" t="s">
        <v>2</v>
      </c>
      <c r="B6" s="34">
        <v>120</v>
      </c>
      <c r="C6" s="31" t="s">
        <v>9</v>
      </c>
    </row>
    <row r="7" spans="1:3" ht="12.75">
      <c r="A7" s="30" t="s">
        <v>15</v>
      </c>
      <c r="B7" s="35">
        <v>15.6</v>
      </c>
      <c r="C7" s="31" t="s">
        <v>10</v>
      </c>
    </row>
    <row r="8" spans="1:3" ht="12.75">
      <c r="A8" s="31" t="s">
        <v>3</v>
      </c>
      <c r="B8" s="32">
        <f>SQRT((B7-B4)/B2)</f>
        <v>52.91502622129181</v>
      </c>
      <c r="C8" s="31" t="s">
        <v>11</v>
      </c>
    </row>
    <row r="9" spans="1:3" ht="12.75">
      <c r="A9" s="31" t="s">
        <v>4</v>
      </c>
      <c r="B9" s="32">
        <f>SQRT((B7-B5)/B3)</f>
        <v>67.33003292241385</v>
      </c>
      <c r="C9" s="31" t="s">
        <v>11</v>
      </c>
    </row>
    <row r="10" spans="1:3" ht="12.75">
      <c r="A10" s="31" t="s">
        <v>5</v>
      </c>
      <c r="B10" s="32">
        <f>B8+B9</f>
        <v>120.24505914370566</v>
      </c>
      <c r="C10" s="31" t="s">
        <v>11</v>
      </c>
    </row>
    <row r="11" spans="1:3" ht="12.75">
      <c r="A11" s="31" t="s">
        <v>6</v>
      </c>
      <c r="B11" s="33">
        <f>(B10-B6)/B10</f>
        <v>0.0020379976146278774</v>
      </c>
      <c r="C11" s="31" t="s">
        <v>11</v>
      </c>
    </row>
    <row r="12" spans="1:3" ht="12.75">
      <c r="A12" s="3"/>
      <c r="B12" s="3"/>
      <c r="C12" s="3"/>
    </row>
    <row r="13" spans="1:3" ht="18">
      <c r="A13" s="5" t="s">
        <v>12</v>
      </c>
      <c r="B13" s="4"/>
      <c r="C13" s="37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3"/>
      <c r="B16" s="3"/>
      <c r="C16" s="3"/>
    </row>
  </sheetData>
  <sheetProtection sheet="1" objects="1" scenarios="1" selectLockedCells="1"/>
  <hyperlinks>
    <hyperlink ref="A13" r:id="rId1" display="Back to Article 39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2007-01-13T22:38:54Z</dcterms:created>
  <dcterms:modified xsi:type="dcterms:W3CDTF">2007-01-15T17:49:58Z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